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bnas1\non-exec-users$\PBuddenhagen\Measure O\"/>
    </mc:Choice>
  </mc:AlternateContent>
  <xr:revisionPtr revIDLastSave="0" documentId="8_{C4E7DB91-7C83-4CBB-BC18-BD0ACD6A37B6}" xr6:coauthVersionLast="36" xr6:coauthVersionMax="36" xr10:uidLastSave="{00000000-0000-0000-0000-000000000000}"/>
  <bookViews>
    <workbookView xWindow="0" yWindow="0" windowWidth="12765" windowHeight="5340" xr2:uid="{1A2F1E2D-B4C4-4A83-9638-1BA11B10E683}"/>
  </bookViews>
  <sheets>
    <sheet name="Project Tracking" sheetId="6" r:id="rId1"/>
    <sheet name="HTF balance" sheetId="5" state="hidden" r:id="rId2"/>
    <sheet name="2021 HTF RFP funds" sheetId="3" state="hidden" r:id="rId3"/>
    <sheet name="Completed Project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6" l="1"/>
  <c r="G11" i="6" l="1"/>
  <c r="E11" i="6"/>
  <c r="C11" i="5" l="1"/>
  <c r="C15" i="5"/>
  <c r="B15" i="3" l="1"/>
  <c r="B10" i="3"/>
  <c r="B9" i="3"/>
  <c r="B8" i="3"/>
</calcChain>
</file>

<file path=xl/sharedStrings.xml><?xml version="1.0" encoding="utf-8"?>
<sst xmlns="http://schemas.openxmlformats.org/spreadsheetml/2006/main" count="159" uniqueCount="125">
  <si>
    <t>Total City Funds Reserved</t>
  </si>
  <si>
    <t>BRIDGE Housing</t>
  </si>
  <si>
    <t>Satellite Affordable Housing Associates (SAHA)</t>
  </si>
  <si>
    <t>SAHA</t>
  </si>
  <si>
    <t>TBD</t>
  </si>
  <si>
    <t>U1</t>
  </si>
  <si>
    <t>1740 San Pablo Avenue</t>
  </si>
  <si>
    <t>2527 San Pablo Avenue</t>
  </si>
  <si>
    <t>Supportive Housing at People's Park</t>
  </si>
  <si>
    <t>Under Construction</t>
  </si>
  <si>
    <t>Acquisition / Predevelopment</t>
  </si>
  <si>
    <t>Updated:</t>
  </si>
  <si>
    <t>Amount</t>
  </si>
  <si>
    <t>Backup</t>
  </si>
  <si>
    <t>Notes</t>
  </si>
  <si>
    <t xml:space="preserve">Housing Trust Fund </t>
  </si>
  <si>
    <t>BART report</t>
  </si>
  <si>
    <t>HOME funds</t>
  </si>
  <si>
    <t>includes CHDO reserve</t>
  </si>
  <si>
    <t>estimated $2.5 million available FY23 (or at least after April 2022)</t>
  </si>
  <si>
    <t>Measure O</t>
  </si>
  <si>
    <t>Measure O budget</t>
  </si>
  <si>
    <t>projected leftover from tranches 1 and 2</t>
  </si>
  <si>
    <t>PLHA rehab</t>
  </si>
  <si>
    <t>PLHA memo</t>
  </si>
  <si>
    <t>available FY23 (all three years' worth of PLHA funds)</t>
  </si>
  <si>
    <t>for 10 homeless households, City to provide for 15-17 years</t>
  </si>
  <si>
    <t>fiscal report</t>
  </si>
  <si>
    <t>Affordable Housing Funds</t>
  </si>
  <si>
    <t>PLHA operating subsidy</t>
  </si>
  <si>
    <t>Not yet allocated to HTF:</t>
  </si>
  <si>
    <t>Small Sites Program - FY22</t>
  </si>
  <si>
    <t>for existing and new projects (Stuart and Solano)</t>
  </si>
  <si>
    <t xml:space="preserve">at least half of this will go to Stuart and Solano…pending request from Stuart </t>
  </si>
  <si>
    <t>updated as of 8/2/2021…AHMF collected after 4/28 not included (reserved for BART)</t>
  </si>
  <si>
    <t xml:space="preserve">                                                                                                                                       </t>
  </si>
  <si>
    <t>Funding Sources</t>
  </si>
  <si>
    <t>Amounts</t>
  </si>
  <si>
    <t>HOME (310)</t>
  </si>
  <si>
    <t>Housing Mitigation Fee (Commercial)</t>
  </si>
  <si>
    <t>Inclusionary In Lieu Fee</t>
  </si>
  <si>
    <t>Condo Conversion Fee</t>
  </si>
  <si>
    <t>Housing Mitigation Fee (Residential)</t>
  </si>
  <si>
    <t>HTF Total</t>
  </si>
  <si>
    <t>Housing Trust Fund Available Balance as of 10/26/2021</t>
  </si>
  <si>
    <t>HTF balance less HOME</t>
  </si>
  <si>
    <t>Staff</t>
  </si>
  <si>
    <t>Jenny</t>
  </si>
  <si>
    <t>BFHP/ BRIDGE Housing</t>
  </si>
  <si>
    <t>Berkeley Food &amp; Housing Project (BFHP)/BRIDGE Housing</t>
  </si>
  <si>
    <t>Project Name</t>
  </si>
  <si>
    <t>2012 Berkeley Way</t>
  </si>
  <si>
    <t>BFHP Hope Center Permanent Supportive Housing</t>
  </si>
  <si>
    <t>BRIDGE Berkeley Way</t>
  </si>
  <si>
    <t xml:space="preserve">Jordan Court </t>
  </si>
  <si>
    <t xml:space="preserve">Blake Apartments </t>
  </si>
  <si>
    <t>1601 Oxford Street</t>
  </si>
  <si>
    <t xml:space="preserve">BFHP Hope Center </t>
  </si>
  <si>
    <t>Project Address</t>
  </si>
  <si>
    <t>Development Partner</t>
  </si>
  <si>
    <t>Description</t>
  </si>
  <si>
    <t>Affordability</t>
  </si>
  <si>
    <t xml:space="preserve">Project Status </t>
  </si>
  <si>
    <t>32-bed homeless shelter, 12 transitional beds for homeless veterans, a community kitchen and wrap-around services for mental health, substance abuse, job training and social activities.</t>
  </si>
  <si>
    <t>20-60% AMI</t>
  </si>
  <si>
    <t>30-60% AMI</t>
  </si>
  <si>
    <t>50-60% AMI</t>
  </si>
  <si>
    <t>2001 Ashby Avenue</t>
  </si>
  <si>
    <t xml:space="preserve">Maudelle Miller Shirek Community </t>
  </si>
  <si>
    <t>0-30% AMI</t>
  </si>
  <si>
    <t>30-120% AMI</t>
  </si>
  <si>
    <t>BUSD/SAHA/Abode</t>
  </si>
  <si>
    <t>CHDC</t>
  </si>
  <si>
    <t>20-80% AMI</t>
  </si>
  <si>
    <t>1701 San Pablo Avenue</t>
  </si>
  <si>
    <t>53 permanent supportive housing apartments.</t>
  </si>
  <si>
    <t>89 affordable homes and services for low- and very low- income families.</t>
  </si>
  <si>
    <t>21 studio units, eight one-bedroom units, 33 two-bedroom units and one three-bedroom manager’s unit. 12 units are prioritized for people with an intellectual or developmental disability.</t>
  </si>
  <si>
    <t>St. Paul Terrace</t>
  </si>
  <si>
    <t xml:space="preserve">Ephesians Legacy Court </t>
  </si>
  <si>
    <t>2024 Ashby Avenue</t>
  </si>
  <si>
    <t>2556 Haste Street</t>
  </si>
  <si>
    <t>Resources for Community Development (RCD)</t>
  </si>
  <si>
    <t>RCD</t>
  </si>
  <si>
    <t>Community Housing Development Corporation (CHDC)</t>
  </si>
  <si>
    <t>Berkeley Unified School District (BUSD) Workforce Housing Development</t>
  </si>
  <si>
    <t>10-50% AMI</t>
  </si>
  <si>
    <t>119 total units with 62 units set aside for formerly homeless households.</t>
  </si>
  <si>
    <t>Approximately 109 homes in a five to six story building. Employees of BUSD and their households will have a leasing preference.</t>
  </si>
  <si>
    <t>34 affordable studio units for seniors. 12 units will also be set aside for formerly homeless households.</t>
  </si>
  <si>
    <t>53 new affordable homes for families</t>
  </si>
  <si>
    <t>86 apartments
for families and individuals. 12 units will also be set aside for formerly homeless households.</t>
  </si>
  <si>
    <t>61 one-bedroom units.</t>
  </si>
  <si>
    <t xml:space="preserve"> </t>
  </si>
  <si>
    <t>Measure O, U1, LHTF</t>
  </si>
  <si>
    <t>Measure O, HTF</t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</si>
  <si>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total units, including managers' units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</si>
  <si>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General Funds generated pursuant to Measure U1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</si>
  <si>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the final mix of funds is determined at loan closing</t>
    </r>
  </si>
  <si>
    <r>
      <t>Berkeley's Housing Trust Fund (HTF), Measure U1</t>
    </r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(U1), Measure O </t>
    </r>
  </si>
  <si>
    <t>Measure O, U1, State Local Housing Trust Fund (LHTF)</t>
  </si>
  <si>
    <t>Planning</t>
  </si>
  <si>
    <t>HTF, Measure O</t>
  </si>
  <si>
    <t>Predevelopment</t>
  </si>
  <si>
    <t>Ashby and North Berkeley</t>
  </si>
  <si>
    <t>BART Sites</t>
  </si>
  <si>
    <t>Projects with Measure O Commitments</t>
  </si>
  <si>
    <t>Measure O Impact</t>
  </si>
  <si>
    <t>Projects with Measure O Reservations</t>
  </si>
  <si>
    <t>New Units</t>
  </si>
  <si>
    <t xml:space="preserve">47 affordable units, including 10 studios, 9 one-bedrooms and 15 two-bedrooms, and 14 three-bedrooms.  </t>
  </si>
  <si>
    <t>1708 Harmon Avenue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</si>
  <si>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committed = in contract, and reserved = set aside for a particular project</t>
    </r>
  </si>
  <si>
    <t>Reserved</t>
  </si>
  <si>
    <t>Committed</t>
  </si>
  <si>
    <r>
      <t>Units</t>
    </r>
    <r>
      <rPr>
        <b/>
        <vertAlign val="superscript"/>
        <sz val="14"/>
        <color theme="0"/>
        <rFont val="Arial"/>
        <family val="2"/>
      </rPr>
      <t>1</t>
    </r>
  </si>
  <si>
    <r>
      <t>Total Measure O Funds Committed or Reserved</t>
    </r>
    <r>
      <rPr>
        <b/>
        <vertAlign val="superscript"/>
        <sz val="14"/>
        <color theme="0"/>
        <rFont val="Arial"/>
        <family val="2"/>
      </rPr>
      <t>2</t>
    </r>
    <r>
      <rPr>
        <b/>
        <sz val="14"/>
        <color theme="0"/>
        <rFont val="Arial"/>
        <family val="2"/>
      </rPr>
      <t xml:space="preserve"> </t>
    </r>
  </si>
  <si>
    <r>
      <t>Projected Sources of Funds</t>
    </r>
    <r>
      <rPr>
        <b/>
        <vertAlign val="superscript"/>
        <sz val="14"/>
        <color theme="0"/>
        <rFont val="Arial"/>
        <family val="2"/>
      </rPr>
      <t>3</t>
    </r>
  </si>
  <si>
    <r>
      <t>City of Berkeley</t>
    </r>
    <r>
      <rPr>
        <b/>
        <sz val="18"/>
        <color theme="1"/>
        <rFont val="Arial"/>
        <family val="2"/>
      </rPr>
      <t xml:space="preserve">
Affordable Housing Projects Supported by Measure O </t>
    </r>
    <r>
      <rPr>
        <sz val="18"/>
        <color theme="1"/>
        <rFont val="Arial"/>
        <family val="2"/>
      </rPr>
      <t xml:space="preserve">
Total Authorized Bonds = $135M</t>
    </r>
  </si>
  <si>
    <t>FR</t>
  </si>
  <si>
    <r>
      <t>FR</t>
    </r>
    <r>
      <rPr>
        <vertAlign val="superscript"/>
        <sz val="12"/>
        <color theme="1"/>
        <rFont val="Arial"/>
        <family val="2"/>
      </rPr>
      <t>5</t>
    </r>
  </si>
  <si>
    <r>
      <t>FP</t>
    </r>
    <r>
      <rPr>
        <vertAlign val="superscript"/>
        <sz val="12"/>
        <color theme="1"/>
        <rFont val="Arial"/>
        <family val="2"/>
      </rPr>
      <t>6</t>
    </r>
  </si>
  <si>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Funding Prioritization by City Council priotitizing future housing funds (including but not limited to HTF and Measure O funds) </t>
    </r>
  </si>
  <si>
    <t>Projects with City Funding Reservations and Prioritization</t>
  </si>
  <si>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Funding Reservation that the City Council has approved from currently availble affordable housing funds and from forward reservations of up to $17 million from the third issuance of Measure O bonds and $2.5 million in FY2023 general funds generated pursuant to Measure U1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</si>
</sst>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3" fontId="7" fillId="0" borderId="0" xfId="1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3" fontId="4" fillId="0" borderId="0" xfId="0" applyNumberFormat="1" applyFont="1"/>
    <xf numFmtId="0" fontId="1" fillId="0" borderId="0" xfId="0" quotePrefix="1" applyFont="1"/>
    <xf numFmtId="3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2" applyNumberFormat="1" applyFont="1" applyBorder="1" applyAlignment="1">
      <alignment horizontal="right" vertical="center" wrapText="1"/>
    </xf>
    <xf numFmtId="164" fontId="4" fillId="0" borderId="1" xfId="2" applyNumberFormat="1" applyFont="1" applyBorder="1" applyAlignment="1">
      <alignment horizontal="right" vertical="center" wrapText="1"/>
    </xf>
    <xf numFmtId="0" fontId="10" fillId="0" borderId="0" xfId="0" applyFont="1"/>
    <xf numFmtId="6" fontId="10" fillId="0" borderId="0" xfId="0" applyNumberFormat="1" applyFont="1"/>
    <xf numFmtId="14" fontId="10" fillId="0" borderId="0" xfId="0" applyNumberFormat="1" applyFont="1"/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quotePrefix="1" applyFont="1" applyFill="1" applyAlignment="1"/>
    <xf numFmtId="0" fontId="12" fillId="0" borderId="0" xfId="0" applyFont="1" applyFill="1" applyAlignment="1">
      <alignment wrapText="1"/>
    </xf>
    <xf numFmtId="0" fontId="16" fillId="4" borderId="30" xfId="0" applyFont="1" applyFill="1" applyBorder="1" applyAlignment="1">
      <alignment horizontal="center" vertical="center" wrapText="1"/>
    </xf>
    <xf numFmtId="44" fontId="16" fillId="4" borderId="30" xfId="3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44" fontId="4" fillId="0" borderId="0" xfId="3" applyFont="1" applyFill="1" applyAlignment="1">
      <alignment wrapText="1"/>
    </xf>
    <xf numFmtId="44" fontId="1" fillId="0" borderId="0" xfId="3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4" borderId="29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5" fontId="1" fillId="0" borderId="3" xfId="3" applyNumberFormat="1" applyFont="1" applyFill="1" applyBorder="1" applyAlignment="1">
      <alignment horizontal="center" vertical="center" wrapText="1"/>
    </xf>
    <xf numFmtId="165" fontId="1" fillId="0" borderId="3" xfId="3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" fontId="1" fillId="0" borderId="1" xfId="3" applyNumberFormat="1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5" fontId="1" fillId="0" borderId="23" xfId="3" applyNumberFormat="1" applyFont="1" applyFill="1" applyBorder="1" applyAlignment="1">
      <alignment horizontal="center" vertical="center" wrapText="1"/>
    </xf>
    <xf numFmtId="165" fontId="1" fillId="0" borderId="23" xfId="3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5" fontId="1" fillId="0" borderId="20" xfId="3" applyNumberFormat="1" applyFont="1" applyFill="1" applyBorder="1" applyAlignment="1">
      <alignment horizontal="center" vertical="center" wrapText="1"/>
    </xf>
    <xf numFmtId="165" fontId="1" fillId="0" borderId="20" xfId="3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7" fontId="1" fillId="0" borderId="1" xfId="3" applyNumberFormat="1" applyFont="1" applyFill="1" applyBorder="1" applyAlignment="1">
      <alignment horizontal="center" vertical="center" wrapText="1"/>
    </xf>
    <xf numFmtId="6" fontId="1" fillId="0" borderId="1" xfId="3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7" fontId="1" fillId="0" borderId="17" xfId="3" applyNumberFormat="1" applyFont="1" applyFill="1" applyBorder="1" applyAlignment="1">
      <alignment horizontal="center" vertical="center" wrapText="1"/>
    </xf>
    <xf numFmtId="6" fontId="1" fillId="0" borderId="17" xfId="3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4" borderId="11" xfId="0" applyFont="1" applyFill="1" applyBorder="1" applyAlignment="1">
      <alignment wrapText="1"/>
    </xf>
    <xf numFmtId="5" fontId="16" fillId="4" borderId="11" xfId="3" applyNumberFormat="1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6" fillId="4" borderId="25" xfId="1" applyFont="1" applyFill="1" applyBorder="1" applyAlignment="1">
      <alignment wrapText="1"/>
    </xf>
    <xf numFmtId="0" fontId="16" fillId="4" borderId="26" xfId="1" applyFont="1" applyFill="1" applyBorder="1" applyAlignment="1">
      <alignment wrapText="1"/>
    </xf>
    <xf numFmtId="0" fontId="16" fillId="4" borderId="13" xfId="1" applyFont="1" applyFill="1" applyBorder="1" applyAlignment="1">
      <alignment wrapText="1"/>
    </xf>
    <xf numFmtId="165" fontId="16" fillId="4" borderId="27" xfId="3" applyNumberFormat="1" applyFont="1" applyFill="1" applyBorder="1" applyAlignment="1">
      <alignment wrapText="1"/>
    </xf>
    <xf numFmtId="165" fontId="16" fillId="4" borderId="26" xfId="3" applyNumberFormat="1" applyFont="1" applyFill="1" applyBorder="1" applyAlignment="1">
      <alignment wrapText="1"/>
    </xf>
    <xf numFmtId="165" fontId="16" fillId="4" borderId="28" xfId="3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rkeleyschools.net/2021/02/board-of-education-approves-berkeley-adult-school-parking-lot-as-site-for-educator-housin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ridgehousing.com/properties/berkeley-way/" TargetMode="External"/><Relationship Id="rId7" Type="http://schemas.openxmlformats.org/officeDocument/2006/relationships/hyperlink" Target="https://www.berkeleyside.org/wp-content/uploads/2020/02/Maudelle-Shirek-Community.pdf" TargetMode="External"/><Relationship Id="rId12" Type="http://schemas.openxmlformats.org/officeDocument/2006/relationships/hyperlink" Target="https://www.cityofberkeley.info/bartplanning/" TargetMode="External"/><Relationship Id="rId2" Type="http://schemas.openxmlformats.org/officeDocument/2006/relationships/hyperlink" Target="https://bridgehousing.com/properties/berkeley-way/" TargetMode="External"/><Relationship Id="rId1" Type="http://schemas.openxmlformats.org/officeDocument/2006/relationships/hyperlink" Target="https://bridgehousing.com/berkeley/" TargetMode="External"/><Relationship Id="rId6" Type="http://schemas.openxmlformats.org/officeDocument/2006/relationships/hyperlink" Target="https://www.sahahomes.org/properties/blake-apartments" TargetMode="External"/><Relationship Id="rId11" Type="http://schemas.openxmlformats.org/officeDocument/2006/relationships/hyperlink" Target="https://www.berkeleyside.org/2022/03/13/south-berkeley-black-churches-are-building-affordable-housing-on-their-properties" TargetMode="External"/><Relationship Id="rId5" Type="http://schemas.openxmlformats.org/officeDocument/2006/relationships/hyperlink" Target="https://www.sahahomes.org/properties/jordan-court" TargetMode="External"/><Relationship Id="rId10" Type="http://schemas.openxmlformats.org/officeDocument/2006/relationships/hyperlink" Target="https://www.berkeleyside.org/2022/03/13/south-berkeley-black-churches-are-building-affordable-housing-on-their-properties" TargetMode="External"/><Relationship Id="rId4" Type="http://schemas.openxmlformats.org/officeDocument/2006/relationships/hyperlink" Target="https://bridgehousing.com/properties/berkeley-way/" TargetMode="External"/><Relationship Id="rId9" Type="http://schemas.openxmlformats.org/officeDocument/2006/relationships/hyperlink" Target="https://peoplesparkhousing.berkeley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GDRIVE$/HousingPolicy/Permanent%20Local%20Housing%20Allocation/Analysis/PHLA%20Application%20Approval%20Memo.docx" TargetMode="External"/><Relationship Id="rId2" Type="http://schemas.openxmlformats.org/officeDocument/2006/relationships/hyperlink" Target="../../../../../../../../GDRIVE$/HHCS/HCS/_HTF%20Administration/HTF%20Budget/HTF%20Funding%20Available%20FY21%20rev.xlsx" TargetMode="External"/><Relationship Id="rId1" Type="http://schemas.openxmlformats.org/officeDocument/2006/relationships/hyperlink" Target="../../../../../../../../GDRIVE$/HHCS/HCS/HTF%20Budget/Measure%20O/2021-05-12%20Measure%20O%20Plan%20and%20Budget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../../../../../../../../GDRIVE$/HHCS/HCS/HousingDevelopment/_Portfolio%20Summary/council%20actions/2021-04-27%20Item%2031%20FUnding%20BART%20Sites%20and%20Future%20NOF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CD1C-15C6-46E0-838C-962EACE9AE92}">
  <dimension ref="A1:K26"/>
  <sheetViews>
    <sheetView tabSelected="1" topLeftCell="A14" zoomScale="80" zoomScaleNormal="80" workbookViewId="0">
      <selection activeCell="A26" sqref="A26:C26"/>
    </sheetView>
  </sheetViews>
  <sheetFormatPr defaultColWidth="12.86328125" defaultRowHeight="15" x14ac:dyDescent="0.4"/>
  <cols>
    <col min="1" max="1" width="36.59765625" style="32" customWidth="1"/>
    <col min="2" max="2" width="22" style="32" customWidth="1"/>
    <col min="3" max="3" width="27.59765625" style="32" customWidth="1"/>
    <col min="4" max="4" width="34.265625" style="32" customWidth="1"/>
    <col min="5" max="5" width="8.86328125" style="32" customWidth="1"/>
    <col min="6" max="6" width="16.265625" style="32" customWidth="1"/>
    <col min="7" max="7" width="21.265625" style="41" customWidth="1"/>
    <col min="8" max="8" width="19" style="41" customWidth="1"/>
    <col min="9" max="9" width="32.265625" style="32" customWidth="1"/>
    <col min="10" max="10" width="21.1328125" style="32" customWidth="1"/>
    <col min="11" max="11" width="0" style="32" hidden="1" customWidth="1"/>
    <col min="12" max="16384" width="12.86328125" style="32"/>
  </cols>
  <sheetData>
    <row r="1" spans="1:11" ht="102" customHeight="1" thickBot="1" x14ac:dyDescent="0.45">
      <c r="A1" s="87" t="s">
        <v>118</v>
      </c>
      <c r="B1" s="88"/>
      <c r="C1" s="88"/>
      <c r="D1" s="88"/>
      <c r="E1" s="88"/>
      <c r="F1" s="88"/>
      <c r="G1" s="88"/>
      <c r="H1" s="88"/>
      <c r="I1" s="88"/>
      <c r="J1" s="89"/>
    </row>
    <row r="2" spans="1:11" s="81" customFormat="1" ht="73.5" thickBot="1" x14ac:dyDescent="0.55000000000000004">
      <c r="A2" s="44" t="s">
        <v>50</v>
      </c>
      <c r="B2" s="37" t="s">
        <v>58</v>
      </c>
      <c r="C2" s="37" t="s">
        <v>59</v>
      </c>
      <c r="D2" s="37" t="s">
        <v>60</v>
      </c>
      <c r="E2" s="37" t="s">
        <v>115</v>
      </c>
      <c r="F2" s="37" t="s">
        <v>61</v>
      </c>
      <c r="G2" s="37" t="s">
        <v>116</v>
      </c>
      <c r="H2" s="38" t="s">
        <v>0</v>
      </c>
      <c r="I2" s="37" t="s">
        <v>117</v>
      </c>
      <c r="J2" s="39" t="s">
        <v>62</v>
      </c>
      <c r="K2" s="80" t="s">
        <v>46</v>
      </c>
    </row>
    <row r="3" spans="1:11" s="43" customFormat="1" ht="35.25" customHeight="1" thickBot="1" x14ac:dyDescent="0.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2"/>
      <c r="K3" s="42"/>
    </row>
    <row r="4" spans="1:11" s="86" customFormat="1" ht="105" customHeight="1" x14ac:dyDescent="0.45">
      <c r="A4" s="45" t="s">
        <v>57</v>
      </c>
      <c r="B4" s="46" t="s">
        <v>51</v>
      </c>
      <c r="C4" s="47" t="s">
        <v>49</v>
      </c>
      <c r="D4" s="47" t="s">
        <v>63</v>
      </c>
      <c r="E4" s="47">
        <v>44</v>
      </c>
      <c r="F4" s="47" t="s">
        <v>69</v>
      </c>
      <c r="G4" s="48">
        <v>6909834</v>
      </c>
      <c r="H4" s="49">
        <v>16964507</v>
      </c>
      <c r="I4" s="50" t="s">
        <v>99</v>
      </c>
      <c r="J4" s="51" t="s">
        <v>9</v>
      </c>
    </row>
    <row r="5" spans="1:11" s="86" customFormat="1" ht="40.5" customHeight="1" x14ac:dyDescent="0.45">
      <c r="A5" s="52" t="s">
        <v>52</v>
      </c>
      <c r="B5" s="53" t="s">
        <v>51</v>
      </c>
      <c r="C5" s="54" t="s">
        <v>48</v>
      </c>
      <c r="D5" s="54" t="s">
        <v>75</v>
      </c>
      <c r="E5" s="54">
        <v>53</v>
      </c>
      <c r="F5" s="54" t="s">
        <v>69</v>
      </c>
      <c r="G5" s="55">
        <v>6731092</v>
      </c>
      <c r="H5" s="56">
        <v>7727630</v>
      </c>
      <c r="I5" s="54" t="s">
        <v>95</v>
      </c>
      <c r="J5" s="57" t="s">
        <v>9</v>
      </c>
    </row>
    <row r="6" spans="1:11" s="86" customFormat="1" ht="45" x14ac:dyDescent="0.45">
      <c r="A6" s="58" t="s">
        <v>53</v>
      </c>
      <c r="B6" s="59" t="s">
        <v>51</v>
      </c>
      <c r="C6" s="54" t="s">
        <v>1</v>
      </c>
      <c r="D6" s="54" t="s">
        <v>76</v>
      </c>
      <c r="E6" s="54">
        <v>89</v>
      </c>
      <c r="F6" s="54" t="s">
        <v>66</v>
      </c>
      <c r="G6" s="55">
        <v>179494</v>
      </c>
      <c r="H6" s="56">
        <v>2774925</v>
      </c>
      <c r="I6" s="47" t="s">
        <v>95</v>
      </c>
      <c r="J6" s="57" t="s">
        <v>9</v>
      </c>
    </row>
    <row r="7" spans="1:11" s="86" customFormat="1" ht="60" x14ac:dyDescent="0.45">
      <c r="A7" s="52" t="s">
        <v>54</v>
      </c>
      <c r="B7" s="53" t="s">
        <v>56</v>
      </c>
      <c r="C7" s="54" t="s">
        <v>2</v>
      </c>
      <c r="D7" s="54" t="s">
        <v>89</v>
      </c>
      <c r="E7" s="54">
        <v>35</v>
      </c>
      <c r="F7" s="54" t="s">
        <v>64</v>
      </c>
      <c r="G7" s="55">
        <v>3548748</v>
      </c>
      <c r="H7" s="56">
        <v>6026927</v>
      </c>
      <c r="I7" s="54" t="s">
        <v>102</v>
      </c>
      <c r="J7" s="57" t="s">
        <v>9</v>
      </c>
    </row>
    <row r="8" spans="1:11" s="86" customFormat="1" ht="60" x14ac:dyDescent="0.45">
      <c r="A8" s="52" t="s">
        <v>68</v>
      </c>
      <c r="B8" s="54" t="s">
        <v>67</v>
      </c>
      <c r="C8" s="54" t="s">
        <v>82</v>
      </c>
      <c r="D8" s="54" t="s">
        <v>91</v>
      </c>
      <c r="E8" s="54">
        <v>87</v>
      </c>
      <c r="F8" s="54" t="s">
        <v>73</v>
      </c>
      <c r="G8" s="55">
        <v>12932000</v>
      </c>
      <c r="H8" s="56">
        <v>17000000</v>
      </c>
      <c r="I8" s="54" t="s">
        <v>94</v>
      </c>
      <c r="J8" s="57" t="s">
        <v>9</v>
      </c>
      <c r="K8" s="86" t="s">
        <v>47</v>
      </c>
    </row>
    <row r="9" spans="1:11" s="86" customFormat="1" ht="90" x14ac:dyDescent="0.45">
      <c r="A9" s="52" t="s">
        <v>55</v>
      </c>
      <c r="B9" s="54" t="s">
        <v>7</v>
      </c>
      <c r="C9" s="54" t="s">
        <v>3</v>
      </c>
      <c r="D9" s="54" t="s">
        <v>77</v>
      </c>
      <c r="E9" s="54">
        <v>63</v>
      </c>
      <c r="F9" s="54" t="s">
        <v>65</v>
      </c>
      <c r="G9" s="55">
        <v>9000000</v>
      </c>
      <c r="H9" s="56">
        <v>12000000</v>
      </c>
      <c r="I9" s="54" t="s">
        <v>100</v>
      </c>
      <c r="J9" s="57" t="s">
        <v>10</v>
      </c>
    </row>
    <row r="10" spans="1:11" s="86" customFormat="1" ht="37.5" customHeight="1" thickBot="1" x14ac:dyDescent="0.5">
      <c r="A10" s="52" t="s">
        <v>6</v>
      </c>
      <c r="B10" s="54" t="s">
        <v>6</v>
      </c>
      <c r="C10" s="54" t="s">
        <v>1</v>
      </c>
      <c r="D10" s="54" t="s">
        <v>90</v>
      </c>
      <c r="E10" s="54">
        <v>54</v>
      </c>
      <c r="F10" s="54" t="s">
        <v>65</v>
      </c>
      <c r="G10" s="55">
        <v>7500000</v>
      </c>
      <c r="H10" s="56">
        <v>7500000</v>
      </c>
      <c r="I10" s="54" t="s">
        <v>20</v>
      </c>
      <c r="J10" s="57" t="s">
        <v>10</v>
      </c>
    </row>
    <row r="11" spans="1:11" s="36" customFormat="1" ht="18" thickBot="1" x14ac:dyDescent="0.55000000000000004">
      <c r="A11" s="93" t="s">
        <v>107</v>
      </c>
      <c r="B11" s="94"/>
      <c r="C11" s="94"/>
      <c r="D11" s="95"/>
      <c r="E11" s="82">
        <f>SUM(E4:E10)</f>
        <v>425</v>
      </c>
      <c r="F11" s="82" t="s">
        <v>109</v>
      </c>
      <c r="G11" s="83">
        <f>SUM(G4:G10)</f>
        <v>46801168</v>
      </c>
      <c r="H11" s="96" t="s">
        <v>114</v>
      </c>
      <c r="I11" s="97"/>
      <c r="J11" s="98"/>
    </row>
    <row r="12" spans="1:11" s="85" customFormat="1" ht="29.25" customHeight="1" thickBot="1" x14ac:dyDescent="0.5">
      <c r="A12" s="99" t="s">
        <v>108</v>
      </c>
      <c r="B12" s="100"/>
      <c r="C12" s="100"/>
      <c r="D12" s="100"/>
      <c r="E12" s="100"/>
      <c r="F12" s="100"/>
      <c r="G12" s="100"/>
      <c r="H12" s="100"/>
      <c r="I12" s="100"/>
      <c r="J12" s="101"/>
      <c r="K12" s="84"/>
    </row>
    <row r="13" spans="1:11" ht="60" x14ac:dyDescent="0.4">
      <c r="A13" s="60" t="s">
        <v>85</v>
      </c>
      <c r="B13" s="61" t="s">
        <v>74</v>
      </c>
      <c r="C13" s="61" t="s">
        <v>71</v>
      </c>
      <c r="D13" s="61" t="s">
        <v>88</v>
      </c>
      <c r="E13" s="61">
        <v>110</v>
      </c>
      <c r="F13" s="61" t="s">
        <v>70</v>
      </c>
      <c r="G13" s="62">
        <v>24500000</v>
      </c>
      <c r="H13" s="63">
        <v>24500000</v>
      </c>
      <c r="I13" s="61" t="s">
        <v>20</v>
      </c>
      <c r="J13" s="64" t="s">
        <v>10</v>
      </c>
    </row>
    <row r="14" spans="1:11" ht="30.4" thickBot="1" x14ac:dyDescent="0.45">
      <c r="A14" s="65" t="s">
        <v>105</v>
      </c>
      <c r="B14" s="66" t="s">
        <v>104</v>
      </c>
      <c r="C14" s="66" t="s">
        <v>4</v>
      </c>
      <c r="D14" s="66" t="s">
        <v>4</v>
      </c>
      <c r="E14" s="66" t="s">
        <v>4</v>
      </c>
      <c r="F14" s="66" t="s">
        <v>4</v>
      </c>
      <c r="G14" s="67">
        <v>40000000</v>
      </c>
      <c r="H14" s="68">
        <v>53000000</v>
      </c>
      <c r="I14" s="66" t="s">
        <v>4</v>
      </c>
      <c r="J14" s="69" t="s">
        <v>101</v>
      </c>
    </row>
    <row r="15" spans="1:11" s="36" customFormat="1" ht="18" thickBot="1" x14ac:dyDescent="0.55000000000000004">
      <c r="A15" s="93" t="s">
        <v>107</v>
      </c>
      <c r="B15" s="94"/>
      <c r="C15" s="94"/>
      <c r="D15" s="95"/>
      <c r="E15" s="82" t="s">
        <v>4</v>
      </c>
      <c r="F15" s="82" t="s">
        <v>109</v>
      </c>
      <c r="G15" s="83">
        <f>SUM(G13:G14)</f>
        <v>64500000</v>
      </c>
      <c r="H15" s="96" t="s">
        <v>113</v>
      </c>
      <c r="I15" s="97"/>
      <c r="J15" s="98"/>
    </row>
    <row r="16" spans="1:11" s="85" customFormat="1" ht="33.75" customHeight="1" thickBot="1" x14ac:dyDescent="0.5">
      <c r="A16" s="99" t="s">
        <v>123</v>
      </c>
      <c r="B16" s="100"/>
      <c r="C16" s="100"/>
      <c r="D16" s="100"/>
      <c r="E16" s="100"/>
      <c r="F16" s="100"/>
      <c r="G16" s="100"/>
      <c r="H16" s="100"/>
      <c r="I16" s="100"/>
      <c r="J16" s="101"/>
      <c r="K16" s="84"/>
    </row>
    <row r="17" spans="1:10" ht="45" x14ac:dyDescent="0.4">
      <c r="A17" s="70" t="s">
        <v>8</v>
      </c>
      <c r="B17" s="71" t="s">
        <v>81</v>
      </c>
      <c r="C17" s="72" t="s">
        <v>83</v>
      </c>
      <c r="D17" s="54" t="s">
        <v>87</v>
      </c>
      <c r="E17" s="54">
        <v>119</v>
      </c>
      <c r="F17" s="54" t="s">
        <v>86</v>
      </c>
      <c r="G17" s="73" t="s">
        <v>120</v>
      </c>
      <c r="H17" s="56">
        <v>14359593</v>
      </c>
      <c r="I17" s="54" t="s">
        <v>4</v>
      </c>
      <c r="J17" s="57" t="s">
        <v>10</v>
      </c>
    </row>
    <row r="18" spans="1:10" ht="60" x14ac:dyDescent="0.4">
      <c r="A18" s="52" t="s">
        <v>78</v>
      </c>
      <c r="B18" s="54" t="s">
        <v>80</v>
      </c>
      <c r="C18" s="54" t="s">
        <v>84</v>
      </c>
      <c r="D18" s="54" t="s">
        <v>110</v>
      </c>
      <c r="E18" s="54">
        <v>48</v>
      </c>
      <c r="F18" s="54" t="s">
        <v>65</v>
      </c>
      <c r="G18" s="73" t="s">
        <v>119</v>
      </c>
      <c r="H18" s="74">
        <v>3698960</v>
      </c>
      <c r="I18" s="54" t="s">
        <v>4</v>
      </c>
      <c r="J18" s="57" t="s">
        <v>103</v>
      </c>
    </row>
    <row r="19" spans="1:10" ht="17.649999999999999" thickBot="1" x14ac:dyDescent="0.45">
      <c r="A19" s="75" t="s">
        <v>79</v>
      </c>
      <c r="B19" s="76" t="s">
        <v>111</v>
      </c>
      <c r="C19" s="76" t="s">
        <v>72</v>
      </c>
      <c r="D19" s="76" t="s">
        <v>92</v>
      </c>
      <c r="E19" s="76">
        <v>62</v>
      </c>
      <c r="F19" s="76" t="s">
        <v>65</v>
      </c>
      <c r="G19" s="77" t="s">
        <v>121</v>
      </c>
      <c r="H19" s="78">
        <v>3556400</v>
      </c>
      <c r="I19" s="76" t="s">
        <v>4</v>
      </c>
      <c r="J19" s="79" t="s">
        <v>103</v>
      </c>
    </row>
    <row r="20" spans="1:10" ht="6" customHeight="1" x14ac:dyDescent="0.4">
      <c r="E20" s="34"/>
      <c r="F20" s="34"/>
      <c r="G20" s="40"/>
      <c r="H20" s="40"/>
      <c r="I20" s="34"/>
    </row>
    <row r="21" spans="1:10" ht="17.25" x14ac:dyDescent="0.4">
      <c r="A21" s="35" t="s">
        <v>96</v>
      </c>
    </row>
    <row r="22" spans="1:10" ht="17.25" x14ac:dyDescent="0.4">
      <c r="A22" s="35" t="s">
        <v>112</v>
      </c>
    </row>
    <row r="23" spans="1:10" ht="17.25" x14ac:dyDescent="0.4">
      <c r="A23" s="35" t="s">
        <v>98</v>
      </c>
    </row>
    <row r="24" spans="1:10" ht="17.25" x14ac:dyDescent="0.4">
      <c r="A24" s="35" t="s">
        <v>97</v>
      </c>
      <c r="G24" s="41" t="s">
        <v>93</v>
      </c>
    </row>
    <row r="25" spans="1:10" ht="65.099999999999994" customHeight="1" x14ac:dyDescent="0.4">
      <c r="A25" s="102" t="s">
        <v>124</v>
      </c>
      <c r="B25" s="102"/>
      <c r="C25" s="102"/>
    </row>
    <row r="26" spans="1:10" ht="33.950000000000003" customHeight="1" x14ac:dyDescent="0.4">
      <c r="A26" s="102" t="s">
        <v>122</v>
      </c>
      <c r="B26" s="102"/>
      <c r="C26" s="102"/>
      <c r="J26" s="33"/>
    </row>
  </sheetData>
  <mergeCells count="10">
    <mergeCell ref="A25:C25"/>
    <mergeCell ref="A26:C26"/>
    <mergeCell ref="A16:J16"/>
    <mergeCell ref="A15:D15"/>
    <mergeCell ref="H15:J15"/>
    <mergeCell ref="A1:J1"/>
    <mergeCell ref="A3:J3"/>
    <mergeCell ref="A11:D11"/>
    <mergeCell ref="H11:J11"/>
    <mergeCell ref="A12:J12"/>
  </mergeCells>
  <hyperlinks>
    <hyperlink ref="A10" r:id="rId1" xr:uid="{698C3B2A-B265-430E-9E2C-0459CDDD914D}"/>
    <hyperlink ref="A4" r:id="rId2" xr:uid="{BBDCCE13-AB3E-4A9D-8033-DC53CAEA3705}"/>
    <hyperlink ref="A5" r:id="rId3" xr:uid="{A0DAEE38-16FB-4DC9-844C-EEBE393E1B56}"/>
    <hyperlink ref="A6" r:id="rId4" xr:uid="{EF989931-2853-4F55-8577-5A134CCD8EC1}"/>
    <hyperlink ref="A7" r:id="rId5" xr:uid="{5036E165-319A-4C58-A4F6-A92CD3A95546}"/>
    <hyperlink ref="A9" r:id="rId6" xr:uid="{2B5A3D82-BB1A-4C27-8EA1-E60AF32C8EF3}"/>
    <hyperlink ref="A8" r:id="rId7" xr:uid="{781669FE-75DD-4106-B40A-2D6EAA42A1F5}"/>
    <hyperlink ref="A13" r:id="rId8" display="(Look-up RFP Name) Berkeley Unified School District (BUSD)-Sponsored Educator Housing" xr:uid="{38286F01-7C40-4C93-99C2-93B9D54DAC0C}"/>
    <hyperlink ref="A17" r:id="rId9" xr:uid="{7A0C5CE8-0A59-488D-BA9B-629E356AB220}"/>
    <hyperlink ref="A18" r:id="rId10" xr:uid="{48076877-193B-4387-9EC4-144A3E588DD9}"/>
    <hyperlink ref="A19" r:id="rId11" xr:uid="{389389AF-D1AF-4385-87C3-2D9EAB60DFBF}"/>
    <hyperlink ref="A14" r:id="rId12" xr:uid="{BF0E43F4-EB4C-42EB-9DD6-1F51361FF7E3}"/>
  </hyperlinks>
  <pageMargins left="0.7" right="0.7" top="0.75" bottom="0.75" header="0.3" footer="0.3"/>
  <pageSetup orientation="portrait" r:id="rId13"/>
  <headerFooter>
    <oddHeader>&amp;C&amp;K0000FFInternal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6054A-F803-4650-A9F3-1BE26E242D6F}">
  <dimension ref="B1:D15"/>
  <sheetViews>
    <sheetView workbookViewId="0">
      <selection activeCell="B21" sqref="B21"/>
    </sheetView>
  </sheetViews>
  <sheetFormatPr defaultColWidth="9.1328125" defaultRowHeight="13.5" x14ac:dyDescent="0.35"/>
  <cols>
    <col min="1" max="1" width="9.1328125" style="28"/>
    <col min="2" max="2" width="42" style="28" customWidth="1"/>
    <col min="3" max="3" width="22.86328125" style="28" customWidth="1"/>
    <col min="4" max="16384" width="9.1328125" style="28"/>
  </cols>
  <sheetData>
    <row r="1" spans="2:4" x14ac:dyDescent="0.35">
      <c r="B1" s="31" t="s">
        <v>11</v>
      </c>
      <c r="C1" s="30">
        <v>44495</v>
      </c>
    </row>
    <row r="4" spans="2:4" ht="15" x14ac:dyDescent="0.35">
      <c r="B4" s="103" t="s">
        <v>44</v>
      </c>
      <c r="C4" s="103"/>
    </row>
    <row r="5" spans="2:4" ht="15" x14ac:dyDescent="0.35">
      <c r="B5" s="25" t="s">
        <v>36</v>
      </c>
      <c r="C5" s="11" t="s">
        <v>37</v>
      </c>
    </row>
    <row r="6" spans="2:4" ht="15" x14ac:dyDescent="0.35">
      <c r="B6" s="24" t="s">
        <v>38</v>
      </c>
      <c r="C6" s="26">
        <v>667332</v>
      </c>
    </row>
    <row r="7" spans="2:4" ht="15" x14ac:dyDescent="0.35">
      <c r="B7" s="24" t="s">
        <v>39</v>
      </c>
      <c r="C7" s="26">
        <v>1271558</v>
      </c>
    </row>
    <row r="8" spans="2:4" ht="15" x14ac:dyDescent="0.35">
      <c r="B8" s="24" t="s">
        <v>40</v>
      </c>
      <c r="C8" s="26">
        <v>393540</v>
      </c>
    </row>
    <row r="9" spans="2:4" ht="15" x14ac:dyDescent="0.35">
      <c r="B9" s="24" t="s">
        <v>41</v>
      </c>
      <c r="C9" s="26">
        <v>116582</v>
      </c>
    </row>
    <row r="10" spans="2:4" ht="15" x14ac:dyDescent="0.35">
      <c r="B10" s="24" t="s">
        <v>42</v>
      </c>
      <c r="C10" s="26">
        <v>3075628</v>
      </c>
    </row>
    <row r="11" spans="2:4" ht="15" x14ac:dyDescent="0.35">
      <c r="B11" s="25" t="s">
        <v>43</v>
      </c>
      <c r="C11" s="27">
        <f>SUM(C6:C10)</f>
        <v>5524640</v>
      </c>
    </row>
    <row r="15" spans="2:4" x14ac:dyDescent="0.35">
      <c r="C15" s="29">
        <f>C11-C6</f>
        <v>4857308</v>
      </c>
      <c r="D15" s="28" t="s">
        <v>45</v>
      </c>
    </row>
  </sheetData>
  <mergeCells count="1">
    <mergeCell ref="B4:C4"/>
  </mergeCells>
  <pageMargins left="0.7" right="0.7" top="0.75" bottom="0.75" header="0.3" footer="0.3"/>
  <pageSetup orientation="portrait" r:id="rId1"/>
  <headerFooter>
    <oddHeader>&amp;C&amp;K0000FFInternal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1655-EDB8-413D-8EE3-21BB07B3565A}">
  <dimension ref="A1:D20"/>
  <sheetViews>
    <sheetView workbookViewId="0">
      <selection activeCell="B22" sqref="B22"/>
    </sheetView>
  </sheetViews>
  <sheetFormatPr defaultColWidth="9.1328125" defaultRowHeight="15" x14ac:dyDescent="0.4"/>
  <cols>
    <col min="1" max="1" width="45.59765625" style="8" bestFit="1" customWidth="1"/>
    <col min="2" max="2" width="13.73046875" style="8" bestFit="1" customWidth="1"/>
    <col min="3" max="3" width="18.3984375" style="8" bestFit="1" customWidth="1"/>
    <col min="4" max="4" width="86" style="8" bestFit="1" customWidth="1"/>
    <col min="5" max="5" width="13.86328125" style="8" bestFit="1" customWidth="1"/>
    <col min="6" max="16384" width="9.1328125" style="8"/>
  </cols>
  <sheetData>
    <row r="1" spans="1:4" ht="17.649999999999999" x14ac:dyDescent="0.5">
      <c r="A1" s="6" t="s">
        <v>28</v>
      </c>
      <c r="B1" s="14" t="s">
        <v>11</v>
      </c>
      <c r="C1" s="16">
        <v>44454</v>
      </c>
    </row>
    <row r="4" spans="1:4" x14ac:dyDescent="0.4">
      <c r="A4" s="7"/>
      <c r="B4" s="13" t="s">
        <v>12</v>
      </c>
      <c r="C4" s="13" t="s">
        <v>13</v>
      </c>
      <c r="D4" s="12" t="s">
        <v>14</v>
      </c>
    </row>
    <row r="5" spans="1:4" x14ac:dyDescent="0.4">
      <c r="A5" s="8" t="s">
        <v>15</v>
      </c>
      <c r="B5" s="17">
        <v>5200000</v>
      </c>
      <c r="C5" s="20" t="s">
        <v>27</v>
      </c>
      <c r="D5" s="10" t="s">
        <v>34</v>
      </c>
    </row>
    <row r="6" spans="1:4" x14ac:dyDescent="0.4">
      <c r="A6" s="8" t="s">
        <v>17</v>
      </c>
      <c r="B6" s="18">
        <v>667332</v>
      </c>
      <c r="C6" s="15" t="s">
        <v>16</v>
      </c>
      <c r="D6" s="10" t="s">
        <v>18</v>
      </c>
    </row>
    <row r="7" spans="1:4" x14ac:dyDescent="0.4">
      <c r="A7" s="8" t="s">
        <v>20</v>
      </c>
      <c r="B7" s="17">
        <v>4600000</v>
      </c>
      <c r="C7" s="19" t="s">
        <v>21</v>
      </c>
      <c r="D7" s="10" t="s">
        <v>22</v>
      </c>
    </row>
    <row r="8" spans="1:4" x14ac:dyDescent="0.4">
      <c r="A8" s="8" t="s">
        <v>23</v>
      </c>
      <c r="B8" s="17">
        <f>3*(1552301*0.8)</f>
        <v>3725522.4000000004</v>
      </c>
      <c r="C8" s="19" t="s">
        <v>24</v>
      </c>
      <c r="D8" s="10" t="s">
        <v>25</v>
      </c>
    </row>
    <row r="9" spans="1:4" x14ac:dyDescent="0.4">
      <c r="A9" s="8" t="s">
        <v>29</v>
      </c>
      <c r="B9" s="17">
        <f>1552301*0.15</f>
        <v>232845.15</v>
      </c>
      <c r="C9" s="9" t="s">
        <v>24</v>
      </c>
      <c r="D9" s="10" t="s">
        <v>26</v>
      </c>
    </row>
    <row r="10" spans="1:4" x14ac:dyDescent="0.4">
      <c r="B10" s="21">
        <f>SUM(B5:B9)</f>
        <v>14425699.550000001</v>
      </c>
    </row>
    <row r="12" spans="1:4" x14ac:dyDescent="0.4">
      <c r="A12" s="7" t="s">
        <v>31</v>
      </c>
    </row>
    <row r="13" spans="1:4" x14ac:dyDescent="0.4">
      <c r="A13" s="8" t="s">
        <v>5</v>
      </c>
      <c r="B13" s="17">
        <v>650000</v>
      </c>
      <c r="D13" s="8" t="s">
        <v>32</v>
      </c>
    </row>
    <row r="14" spans="1:4" x14ac:dyDescent="0.4">
      <c r="A14" s="8" t="s">
        <v>5</v>
      </c>
      <c r="B14" s="17">
        <v>1000000</v>
      </c>
      <c r="D14" s="8" t="s">
        <v>33</v>
      </c>
    </row>
    <row r="15" spans="1:4" x14ac:dyDescent="0.4">
      <c r="B15" s="23">
        <f>SUM(B13:B14)</f>
        <v>1650000</v>
      </c>
    </row>
    <row r="17" spans="1:4" x14ac:dyDescent="0.4">
      <c r="A17" s="7" t="s">
        <v>30</v>
      </c>
    </row>
    <row r="18" spans="1:4" x14ac:dyDescent="0.4">
      <c r="A18" s="8" t="s">
        <v>5</v>
      </c>
      <c r="B18" s="17">
        <v>2500000</v>
      </c>
      <c r="C18" s="9" t="s">
        <v>16</v>
      </c>
      <c r="D18" s="10" t="s">
        <v>19</v>
      </c>
    </row>
    <row r="19" spans="1:4" x14ac:dyDescent="0.4">
      <c r="D19" s="22"/>
    </row>
    <row r="20" spans="1:4" x14ac:dyDescent="0.4">
      <c r="B20" s="8" t="s">
        <v>35</v>
      </c>
    </row>
  </sheetData>
  <hyperlinks>
    <hyperlink ref="C7" r:id="rId1" xr:uid="{DA2B4A7D-2E8B-4C55-95D5-754D0EBBB661}"/>
    <hyperlink ref="C5" r:id="rId2" xr:uid="{CEE030D3-BD68-4797-8033-19A03F73AB8C}"/>
    <hyperlink ref="C8" r:id="rId3" xr:uid="{74B744E6-468A-41DE-8941-C3E53DB74BE4}"/>
    <hyperlink ref="C6" r:id="rId4" xr:uid="{07C89B0C-D1EA-412E-AC70-700C3A4634EB}"/>
  </hyperlinks>
  <pageMargins left="0.7" right="0.7" top="0.75" bottom="0.75" header="0.3" footer="0.3"/>
  <pageSetup orientation="portrait" r:id="rId5"/>
  <headerFooter>
    <oddHeader>&amp;C&amp;K0000FFInternal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3D59-5F64-45AD-9DF2-B6DEF7C56FCA}">
  <dimension ref="A1:E7"/>
  <sheetViews>
    <sheetView workbookViewId="0">
      <selection activeCell="E14" sqref="E14"/>
    </sheetView>
  </sheetViews>
  <sheetFormatPr defaultRowHeight="14.25" x14ac:dyDescent="0.45"/>
  <cols>
    <col min="2" max="2" width="9" style="2" bestFit="1" customWidth="1"/>
    <col min="3" max="3" width="4.59765625" style="2" bestFit="1" customWidth="1"/>
  </cols>
  <sheetData>
    <row r="1" spans="1:5" s="4" customFormat="1" x14ac:dyDescent="0.45">
      <c r="B1" s="5"/>
      <c r="C1" s="5"/>
    </row>
    <row r="2" spans="1:5" x14ac:dyDescent="0.45">
      <c r="A2" s="2"/>
      <c r="B2" s="3"/>
      <c r="C2" s="3"/>
      <c r="E2" s="1"/>
    </row>
    <row r="3" spans="1:5" x14ac:dyDescent="0.45">
      <c r="A3" s="2"/>
      <c r="B3" s="3"/>
      <c r="C3" s="3"/>
    </row>
    <row r="4" spans="1:5" x14ac:dyDescent="0.45">
      <c r="A4" s="2"/>
      <c r="B4" s="3"/>
      <c r="C4" s="3"/>
    </row>
    <row r="7" spans="1:5" x14ac:dyDescent="0.45">
      <c r="C7" s="1"/>
    </row>
  </sheetData>
  <pageMargins left="0.7" right="0.7" top="0.75" bottom="0.75" header="0.3" footer="0.3"/>
  <pageSetup orientation="portrait" r:id="rId1"/>
  <headerFooter>
    <oddHeader>&amp;C&amp;K0000FFInternal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Tracking</vt:lpstr>
      <vt:lpstr>HTF balance</vt:lpstr>
      <vt:lpstr>2021 HTF RFP funds</vt:lpstr>
      <vt:lpstr>Completed Projects</vt:lpstr>
    </vt:vector>
  </TitlesOfParts>
  <Company>City of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Wyant, Jenny</dc:creator>
  <cp:lastModifiedBy>Buddenhagen, Paul</cp:lastModifiedBy>
  <dcterms:created xsi:type="dcterms:W3CDTF">2021-04-16T04:41:48Z</dcterms:created>
  <dcterms:modified xsi:type="dcterms:W3CDTF">2022-04-04T02:29:44Z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4237074d-948e-45a5-8f23-05a0f939dd8c</vt:lpwstr>
  </property>
  <property fmtid="{D5CDD505-2E9C-101B-9397-08002B2CF9AE}" pid="3" name="TitusCOBClassification">
    <vt:lpwstr>Internal</vt:lpwstr>
  </property>
  <property fmtid="{D5CDD505-2E9C-101B-9397-08002B2CF9AE}" pid="4" name="TitusVisualMarking">
    <vt:lpwstr>Yes</vt:lpwstr>
  </property>
</Properties>
</file>